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RC-USER\Dropbox\home\NRC\2015 Syria Cash Adviser\Remote cash\Remote CTP Guidance 1.0\French\"/>
    </mc:Choice>
  </mc:AlternateContent>
  <bookViews>
    <workbookView xWindow="0" yWindow="0" windowWidth="25605" windowHeight="14880"/>
  </bookViews>
  <sheets>
    <sheet name="Comparison des modalité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W7" i="1"/>
  <c r="X7" i="1"/>
  <c r="Z7" i="1"/>
  <c r="Y7" i="1"/>
  <c r="D6" i="1"/>
  <c r="F6" i="1"/>
  <c r="S6" i="1"/>
  <c r="U6" i="1"/>
  <c r="T6" i="1"/>
  <c r="M6" i="1"/>
  <c r="N6" i="1"/>
  <c r="P6" i="1"/>
  <c r="O6" i="1"/>
  <c r="H6" i="1"/>
  <c r="I6" i="1"/>
  <c r="K6" i="1"/>
  <c r="J6" i="1"/>
  <c r="D5" i="1"/>
  <c r="F5" i="1"/>
  <c r="S5" i="1"/>
  <c r="U5" i="1"/>
  <c r="T5" i="1"/>
  <c r="M5" i="1"/>
  <c r="N5" i="1"/>
  <c r="P5" i="1"/>
  <c r="O5" i="1"/>
  <c r="H5" i="1"/>
  <c r="I5" i="1"/>
  <c r="K5" i="1"/>
  <c r="J5" i="1"/>
  <c r="D4" i="1"/>
  <c r="F4" i="1"/>
  <c r="S4" i="1"/>
  <c r="U4" i="1"/>
  <c r="T4" i="1"/>
  <c r="M4" i="1"/>
  <c r="N4" i="1"/>
  <c r="P4" i="1"/>
  <c r="O4" i="1"/>
  <c r="H4" i="1"/>
  <c r="I4" i="1"/>
  <c r="K4" i="1"/>
  <c r="J4" i="1"/>
</calcChain>
</file>

<file path=xl/comments1.xml><?xml version="1.0" encoding="utf-8"?>
<comments xmlns="http://schemas.openxmlformats.org/spreadsheetml/2006/main">
  <authors>
    <author>hp</author>
  </authors>
  <commentList>
    <comment ref="G4" authorId="0" shapeId="0">
      <text>
        <r>
          <rPr>
            <sz val="11"/>
            <color indexed="8"/>
            <rFont val="Helvetica"/>
          </rPr>
          <t>hp:
2 to 5 LYD for each transaction regardless the amount</t>
        </r>
      </text>
    </comment>
    <comment ref="R4" authorId="0" shapeId="0">
      <text>
        <r>
          <rPr>
            <sz val="11"/>
            <color indexed="8"/>
            <rFont val="Helvetica"/>
          </rPr>
          <t>hp:
durée de distribution estimée à 25 jours (1 semaine par lieu) avec 3 points focaux et 55 LYD par jour par point focal</t>
        </r>
      </text>
    </comment>
    <comment ref="G5" authorId="0" shapeId="0">
      <text>
        <r>
          <rPr>
            <sz val="11"/>
            <color indexed="8"/>
            <rFont val="Helvetica"/>
          </rPr>
          <t>hp:
2 to 5 LYD for each transaction regardless the amount</t>
        </r>
      </text>
    </comment>
    <comment ref="R5" authorId="0" shapeId="0">
      <text>
        <r>
          <rPr>
            <sz val="11"/>
            <color indexed="8"/>
            <rFont val="Helvetica"/>
          </rPr>
          <t>hp:
durée de distribution estimée à 10 jours avec 3 points focaux et 55 LYD par jour pour chaque point focal</t>
        </r>
      </text>
    </comment>
    <comment ref="G6" authorId="0" shapeId="0">
      <text>
        <r>
          <rPr>
            <sz val="11"/>
            <color indexed="8"/>
            <rFont val="Helvetica"/>
          </rPr>
          <t>hp:
2 to 5 LYD for each transaction regardless the amount</t>
        </r>
      </text>
    </comment>
    <comment ref="R6" authorId="0" shapeId="0">
      <text>
        <r>
          <rPr>
            <sz val="11"/>
            <color indexed="8"/>
            <rFont val="Helvetica"/>
          </rPr>
          <t xml:space="preserve">hp:
Durée de distribution estimée à 25 jours avec 3 points focaux à 55 LYD par jour pour chaque point focal </t>
        </r>
      </text>
    </comment>
    <comment ref="D7" authorId="0" shapeId="0">
      <text>
        <r>
          <rPr>
            <sz val="11"/>
            <color indexed="8"/>
            <rFont val="Helvetica"/>
          </rPr>
          <t>hp:
Kit de produits non alimentaires pour les familles de personnes déplacées à l’intérieur de leur pays (IDP) dans le cadre du programme ECHO-RDC en 2015</t>
        </r>
      </text>
    </comment>
    <comment ref="V7" authorId="0" shapeId="0">
      <text>
        <r>
          <rPr>
            <sz val="11"/>
            <color indexed="8"/>
            <rFont val="Helvetica"/>
          </rPr>
          <t xml:space="preserve">hp:
Coûts de l’entrepôt à Tripoli et dans le Sud pour la période </t>
        </r>
      </text>
    </comment>
    <comment ref="W7" authorId="0" shapeId="0">
      <text>
        <r>
          <rPr>
            <sz val="11"/>
            <color indexed="8"/>
            <rFont val="Helvetica"/>
          </rPr>
          <t>hp:
1367 Euro 1 camion du Sud vers Tripoli</t>
        </r>
      </text>
    </comment>
  </commentList>
</comments>
</file>

<file path=xl/sharedStrings.xml><?xml version="1.0" encoding="utf-8"?>
<sst xmlns="http://schemas.openxmlformats.org/spreadsheetml/2006/main" count="36" uniqueCount="33">
  <si>
    <t>Le Conseil danois pour les réfugiés a créé cet outil à partir des indications de la Fédération internationale de la Croix-Rouge</t>
  </si>
  <si>
    <t>TRANSFERT BANCAIRE</t>
  </si>
  <si>
    <t>OPTION AVEC COMMERÇANT</t>
  </si>
  <si>
    <t>Options</t>
  </si>
  <si>
    <t># des ménages ciblés</t>
  </si>
  <si>
    <t>% du MEB</t>
  </si>
  <si>
    <t>Valeur du transfert</t>
  </si>
  <si>
    <t># de transferts</t>
  </si>
  <si>
    <t>Montant total du transfert</t>
  </si>
  <si>
    <t>Frais bancaires</t>
  </si>
  <si>
    <t>Coût de distribution banque</t>
  </si>
  <si>
    <t>TOT coût  banque</t>
  </si>
  <si>
    <t>Frais par ménage</t>
  </si>
  <si>
    <t>Efficacité banque</t>
  </si>
  <si>
    <t>Frais commerçant</t>
  </si>
  <si>
    <t>Coût de distribution commerçant</t>
  </si>
  <si>
    <t>TOT coût commerçant</t>
  </si>
  <si>
    <t>Efficacité commerçant</t>
  </si>
  <si>
    <t>Frais Hawala</t>
  </si>
  <si>
    <t>Coût de distribution Hawala</t>
  </si>
  <si>
    <t>TOT coût Hawala</t>
  </si>
  <si>
    <t>Efficacité  Hawala</t>
  </si>
  <si>
    <t>Stockage</t>
  </si>
  <si>
    <t xml:space="preserve">Coûts de transport/distribution </t>
  </si>
  <si>
    <t>Comparaison avec l’aide en nature</t>
  </si>
  <si>
    <t xml:space="preserve">OPTION INFORMELLE HAWALA </t>
  </si>
  <si>
    <t>Option 1 (volume important en une seule fois)</t>
  </si>
  <si>
    <t>Option 2 (petit volume en 1 seule fois)</t>
  </si>
  <si>
    <t>Option 3 (petit volume en 3 transferts)</t>
  </si>
  <si>
    <t>Efficacité de l'aide en nature</t>
  </si>
  <si>
    <t>AIDE EN NATURE</t>
  </si>
  <si>
    <t>TOT coût de l'aide en nature</t>
  </si>
  <si>
    <t>Panier de dépenses minimum (MEB)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</si>
</sst>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&quot;[$EUR]"/>
    <numFmt numFmtId="165" formatCode="[$EUR]&quot; &quot;#,##0.00"/>
    <numFmt numFmtId="166" formatCode="[$LYD]&quot; &quot;#,##0.00"/>
  </numFmts>
  <fonts count="6" x14ac:knownFonts="1">
    <font>
      <sz val="12"/>
      <color indexed="8"/>
      <name val="Verdana"/>
    </font>
    <font>
      <sz val="12"/>
      <color indexed="8"/>
      <name val="Verdana"/>
    </font>
    <font>
      <sz val="12"/>
      <color indexed="9"/>
      <name val="Calibri"/>
    </font>
    <font>
      <sz val="12"/>
      <color indexed="8"/>
      <name val="Calibri"/>
    </font>
    <font>
      <b/>
      <sz val="12"/>
      <color indexed="8"/>
      <name val="Calibri"/>
    </font>
    <font>
      <sz val="11"/>
      <color indexed="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5" xfId="0" applyNumberFormat="1" applyFont="1" applyBorder="1" applyAlignment="1">
      <alignment wrapText="1"/>
    </xf>
    <xf numFmtId="0" fontId="4" fillId="2" borderId="6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" fontId="3" fillId="0" borderId="8" xfId="0" applyNumberFormat="1" applyFont="1" applyBorder="1" applyAlignment="1">
      <alignment wrapText="1"/>
    </xf>
    <xf numFmtId="1" fontId="3" fillId="0" borderId="9" xfId="0" applyNumberFormat="1" applyFont="1" applyBorder="1" applyAlignment="1">
      <alignment wrapText="1"/>
    </xf>
    <xf numFmtId="0" fontId="4" fillId="7" borderId="7" xfId="0" applyNumberFormat="1" applyFont="1" applyFill="1" applyBorder="1" applyAlignment="1">
      <alignment horizontal="center" vertical="center" wrapText="1"/>
    </xf>
    <xf numFmtId="0" fontId="4" fillId="7" borderId="7" xfId="0" applyNumberFormat="1" applyFont="1" applyFill="1" applyBorder="1" applyAlignment="1">
      <alignment wrapText="1"/>
    </xf>
    <xf numFmtId="0" fontId="4" fillId="3" borderId="7" xfId="0" applyNumberFormat="1" applyFont="1" applyFill="1" applyBorder="1" applyAlignment="1">
      <alignment wrapText="1"/>
    </xf>
    <xf numFmtId="0" fontId="4" fillId="4" borderId="7" xfId="0" applyNumberFormat="1" applyFont="1" applyFill="1" applyBorder="1" applyAlignment="1">
      <alignment wrapText="1"/>
    </xf>
    <xf numFmtId="0" fontId="4" fillId="5" borderId="7" xfId="0" applyNumberFormat="1" applyFont="1" applyFill="1" applyBorder="1" applyAlignment="1">
      <alignment wrapText="1"/>
    </xf>
    <xf numFmtId="0" fontId="4" fillId="6" borderId="7" xfId="0" applyNumberFormat="1" applyFont="1" applyFill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3" fillId="0" borderId="7" xfId="0" applyNumberFormat="1" applyFont="1" applyBorder="1" applyAlignment="1">
      <alignment wrapText="1"/>
    </xf>
    <xf numFmtId="9" fontId="3" fillId="0" borderId="7" xfId="0" applyNumberFormat="1" applyFont="1" applyBorder="1" applyAlignment="1">
      <alignment wrapText="1"/>
    </xf>
    <xf numFmtId="164" fontId="3" fillId="7" borderId="7" xfId="0" applyNumberFormat="1" applyFont="1" applyFill="1" applyBorder="1" applyAlignment="1">
      <alignment wrapText="1"/>
    </xf>
    <xf numFmtId="165" fontId="3" fillId="7" borderId="7" xfId="0" applyNumberFormat="1" applyFont="1" applyFill="1" applyBorder="1" applyAlignment="1">
      <alignment wrapText="1"/>
    </xf>
    <xf numFmtId="166" fontId="3" fillId="7" borderId="7" xfId="0" applyNumberFormat="1" applyFont="1" applyFill="1" applyBorder="1" applyAlignment="1">
      <alignment wrapText="1"/>
    </xf>
    <xf numFmtId="9" fontId="3" fillId="7" borderId="7" xfId="0" applyNumberFormat="1" applyFont="1" applyFill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1" fontId="3" fillId="7" borderId="7" xfId="0" applyNumberFormat="1" applyFont="1" applyFill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0" fontId="4" fillId="4" borderId="10" xfId="0" applyNumberFormat="1" applyFont="1" applyFill="1" applyBorder="1" applyAlignment="1">
      <alignment horizontal="center" wrapText="1"/>
    </xf>
    <xf numFmtId="1" fontId="4" fillId="4" borderId="11" xfId="0" applyNumberFormat="1" applyFont="1" applyFill="1" applyBorder="1" applyAlignment="1">
      <alignment horizontal="center" wrapText="1"/>
    </xf>
    <xf numFmtId="1" fontId="4" fillId="4" borderId="12" xfId="0" applyNumberFormat="1" applyFont="1" applyFill="1" applyBorder="1" applyAlignment="1">
      <alignment horizontal="center" wrapText="1"/>
    </xf>
    <xf numFmtId="0" fontId="4" fillId="3" borderId="10" xfId="0" applyNumberFormat="1" applyFont="1" applyFill="1" applyBorder="1" applyAlignment="1">
      <alignment horizontal="center" wrapText="1"/>
    </xf>
    <xf numFmtId="1" fontId="4" fillId="3" borderId="11" xfId="0" applyNumberFormat="1" applyFont="1" applyFill="1" applyBorder="1" applyAlignment="1">
      <alignment horizontal="center" wrapText="1"/>
    </xf>
    <xf numFmtId="1" fontId="4" fillId="3" borderId="12" xfId="0" applyNumberFormat="1" applyFont="1" applyFill="1" applyBorder="1" applyAlignment="1">
      <alignment horizontal="center" wrapText="1"/>
    </xf>
    <xf numFmtId="0" fontId="4" fillId="6" borderId="10" xfId="0" applyNumberFormat="1" applyFont="1" applyFill="1" applyBorder="1" applyAlignment="1">
      <alignment horizontal="center" wrapText="1"/>
    </xf>
    <xf numFmtId="1" fontId="4" fillId="6" borderId="11" xfId="0" applyNumberFormat="1" applyFont="1" applyFill="1" applyBorder="1" applyAlignment="1">
      <alignment horizontal="center" wrapText="1"/>
    </xf>
    <xf numFmtId="1" fontId="4" fillId="6" borderId="12" xfId="0" applyNumberFormat="1" applyFont="1" applyFill="1" applyBorder="1" applyAlignment="1">
      <alignment horizontal="center" wrapText="1"/>
    </xf>
    <xf numFmtId="0" fontId="4" fillId="5" borderId="10" xfId="0" applyNumberFormat="1" applyFont="1" applyFill="1" applyBorder="1" applyAlignment="1">
      <alignment horizontal="center" wrapText="1"/>
    </xf>
    <xf numFmtId="1" fontId="4" fillId="5" borderId="11" xfId="0" applyNumberFormat="1" applyFont="1" applyFill="1" applyBorder="1" applyAlignment="1">
      <alignment horizontal="center" wrapText="1"/>
    </xf>
    <xf numFmtId="1" fontId="4" fillId="5" borderId="12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1" fontId="2" fillId="0" borderId="2" xfId="0" applyNumberFormat="1" applyFont="1" applyBorder="1" applyAlignment="1">
      <alignment horizontal="left" wrapText="1"/>
    </xf>
    <xf numFmtId="1" fontId="2" fillId="0" borderId="3" xfId="0" applyNumberFormat="1" applyFont="1" applyBorder="1" applyAlignment="1">
      <alignment horizontal="left" wrapText="1"/>
    </xf>
    <xf numFmtId="1" fontId="2" fillId="0" borderId="4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AAAAAA"/>
      <rgbColor rgb="FFFFFF00"/>
      <rgbColor rgb="FFF7CAAC"/>
      <rgbColor rgb="FFBDD6EE"/>
      <rgbColor rgb="FFFFE598"/>
      <rgbColor rgb="FFC5DEB5"/>
      <rgbColor rgb="FFD8D8D8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0"/>
  <sheetViews>
    <sheetView showGridLines="0" tabSelected="1" workbookViewId="0">
      <selection activeCell="A3" sqref="A3"/>
    </sheetView>
  </sheetViews>
  <sheetFormatPr defaultColWidth="9" defaultRowHeight="15.95" customHeight="1" x14ac:dyDescent="0.2"/>
  <cols>
    <col min="1" max="1" width="9.69921875" style="1" customWidth="1"/>
    <col min="2" max="2" width="6.09765625" style="1" customWidth="1"/>
    <col min="3" max="3" width="4.19921875" style="1" bestFit="1" customWidth="1"/>
    <col min="4" max="5" width="6.19921875" style="1" customWidth="1"/>
    <col min="6" max="6" width="11" style="1" bestFit="1" customWidth="1"/>
    <col min="7" max="7" width="6.69921875" style="1" customWidth="1"/>
    <col min="8" max="8" width="10.19921875" style="1" customWidth="1"/>
    <col min="9" max="9" width="10.796875" style="1" bestFit="1" customWidth="1"/>
    <col min="10" max="10" width="7.09765625" style="1" customWidth="1"/>
    <col min="11" max="11" width="7.19921875" style="1" customWidth="1"/>
    <col min="12" max="12" width="7" style="1" customWidth="1"/>
    <col min="13" max="13" width="10" style="1" bestFit="1" customWidth="1"/>
    <col min="14" max="14" width="10.796875" style="1" bestFit="1" customWidth="1"/>
    <col min="15" max="15" width="7.59765625" style="1" customWidth="1"/>
    <col min="16" max="16" width="8.09765625" style="1" customWidth="1"/>
    <col min="17" max="17" width="5.59765625" style="1" customWidth="1"/>
    <col min="18" max="18" width="9.3984375" style="1" customWidth="1"/>
    <col min="19" max="19" width="10.796875" style="1" bestFit="1" customWidth="1"/>
    <col min="20" max="20" width="7.19921875" style="1" customWidth="1"/>
    <col min="21" max="21" width="8.69921875" style="1" customWidth="1"/>
    <col min="22" max="22" width="7.59765625" style="1" customWidth="1"/>
    <col min="23" max="23" width="10" style="1" bestFit="1" customWidth="1"/>
    <col min="24" max="24" width="10.796875" style="1" bestFit="1" customWidth="1"/>
    <col min="25" max="25" width="7.5" style="1" customWidth="1"/>
    <col min="26" max="26" width="8.09765625" style="1" customWidth="1"/>
    <col min="27" max="256" width="9" style="1" customWidth="1"/>
  </cols>
  <sheetData>
    <row r="1" spans="1:26" ht="15.95" customHeight="1" x14ac:dyDescent="0.25">
      <c r="A1" s="36" t="s">
        <v>0</v>
      </c>
      <c r="B1" s="37"/>
      <c r="C1" s="38"/>
      <c r="D1" s="38"/>
      <c r="E1" s="38"/>
      <c r="F1" s="3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25">
      <c r="A2" s="3" t="s">
        <v>32</v>
      </c>
      <c r="B2" s="4">
        <v>500</v>
      </c>
      <c r="C2" s="5"/>
      <c r="D2" s="2"/>
      <c r="E2" s="2"/>
      <c r="F2" s="6"/>
      <c r="G2" s="27" t="s">
        <v>1</v>
      </c>
      <c r="H2" s="28"/>
      <c r="I2" s="28"/>
      <c r="J2" s="28"/>
      <c r="K2" s="29"/>
      <c r="L2" s="24" t="s">
        <v>2</v>
      </c>
      <c r="M2" s="25"/>
      <c r="N2" s="25"/>
      <c r="O2" s="25"/>
      <c r="P2" s="26"/>
      <c r="Q2" s="33" t="s">
        <v>25</v>
      </c>
      <c r="R2" s="34"/>
      <c r="S2" s="34"/>
      <c r="T2" s="34"/>
      <c r="U2" s="35"/>
      <c r="V2" s="30" t="s">
        <v>30</v>
      </c>
      <c r="W2" s="31"/>
      <c r="X2" s="31"/>
      <c r="Y2" s="31"/>
      <c r="Z2" s="32"/>
    </row>
    <row r="3" spans="1:26" ht="48" customHeight="1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  <c r="M3" s="10" t="s">
        <v>15</v>
      </c>
      <c r="N3" s="10" t="s">
        <v>16</v>
      </c>
      <c r="O3" s="10" t="s">
        <v>12</v>
      </c>
      <c r="P3" s="10" t="s">
        <v>17</v>
      </c>
      <c r="Q3" s="11" t="s">
        <v>18</v>
      </c>
      <c r="R3" s="11" t="s">
        <v>19</v>
      </c>
      <c r="S3" s="11" t="s">
        <v>20</v>
      </c>
      <c r="T3" s="11" t="s">
        <v>12</v>
      </c>
      <c r="U3" s="11" t="s">
        <v>21</v>
      </c>
      <c r="V3" s="12" t="s">
        <v>22</v>
      </c>
      <c r="W3" s="12" t="s">
        <v>23</v>
      </c>
      <c r="X3" s="12" t="s">
        <v>31</v>
      </c>
      <c r="Y3" s="12" t="s">
        <v>12</v>
      </c>
      <c r="Z3" s="12" t="s">
        <v>29</v>
      </c>
    </row>
    <row r="4" spans="1:26" ht="48" customHeight="1" x14ac:dyDescent="0.25">
      <c r="A4" s="13" t="s">
        <v>26</v>
      </c>
      <c r="B4" s="14">
        <v>1500</v>
      </c>
      <c r="C4" s="15">
        <v>0.35</v>
      </c>
      <c r="D4" s="16">
        <f>C4*B2</f>
        <v>175</v>
      </c>
      <c r="E4" s="14">
        <v>1</v>
      </c>
      <c r="F4" s="17">
        <f>B4*D4*E4</f>
        <v>262500</v>
      </c>
      <c r="G4" s="14">
        <v>2.2999999999999998</v>
      </c>
      <c r="H4" s="18">
        <f>G4*E4*B4</f>
        <v>3449.9999999999995</v>
      </c>
      <c r="I4" s="18">
        <f>H4+G4+F4</f>
        <v>265952.3</v>
      </c>
      <c r="J4" s="18">
        <f>E4*G4</f>
        <v>2.2999999999999998</v>
      </c>
      <c r="K4" s="19">
        <f>F4/I4</f>
        <v>0.98701910079363864</v>
      </c>
      <c r="L4" s="15">
        <v>0.04</v>
      </c>
      <c r="M4" s="18">
        <f>F4*L4</f>
        <v>10500</v>
      </c>
      <c r="N4" s="18">
        <f>F4+L4+M4</f>
        <v>273000.03999999998</v>
      </c>
      <c r="O4" s="18">
        <f>D4*L4</f>
        <v>7</v>
      </c>
      <c r="P4" s="19">
        <f>F4/N4</f>
        <v>0.96153832065372602</v>
      </c>
      <c r="Q4" s="14">
        <v>0</v>
      </c>
      <c r="R4" s="18">
        <v>2734</v>
      </c>
      <c r="S4" s="18">
        <f>R4+Q4+F4</f>
        <v>265234</v>
      </c>
      <c r="T4" s="18">
        <f>R4/B4</f>
        <v>1.8226666666666667</v>
      </c>
      <c r="U4" s="19">
        <f>F4/S4</f>
        <v>0.98969212091964076</v>
      </c>
      <c r="V4" s="20"/>
      <c r="W4" s="18"/>
      <c r="X4" s="18"/>
      <c r="Y4" s="18"/>
      <c r="Z4" s="21"/>
    </row>
    <row r="5" spans="1:26" ht="44.25" customHeight="1" x14ac:dyDescent="0.25">
      <c r="A5" s="13" t="s">
        <v>27</v>
      </c>
      <c r="B5" s="14">
        <v>500</v>
      </c>
      <c r="C5" s="15">
        <v>1.05</v>
      </c>
      <c r="D5" s="16">
        <f>C5*B2</f>
        <v>525</v>
      </c>
      <c r="E5" s="14">
        <v>1</v>
      </c>
      <c r="F5" s="17">
        <f>B5*D5*E5</f>
        <v>262500</v>
      </c>
      <c r="G5" s="14">
        <v>2.2999999999999998</v>
      </c>
      <c r="H5" s="18">
        <f>G5*E5*B5</f>
        <v>1150</v>
      </c>
      <c r="I5" s="18">
        <f>H5+G5+F5</f>
        <v>263652.3</v>
      </c>
      <c r="J5" s="18">
        <f>E5*G5</f>
        <v>2.2999999999999998</v>
      </c>
      <c r="K5" s="19">
        <f>F5/I5</f>
        <v>0.99562947108748912</v>
      </c>
      <c r="L5" s="15">
        <v>0.04</v>
      </c>
      <c r="M5" s="18">
        <f>F5*L5</f>
        <v>10500</v>
      </c>
      <c r="N5" s="18">
        <f>F5+L5+M5</f>
        <v>273000.03999999998</v>
      </c>
      <c r="O5" s="18">
        <f>D5*L5</f>
        <v>21</v>
      </c>
      <c r="P5" s="19">
        <f>F5/N5</f>
        <v>0.96153832065372602</v>
      </c>
      <c r="Q5" s="14">
        <v>0</v>
      </c>
      <c r="R5" s="18">
        <v>1100</v>
      </c>
      <c r="S5" s="18">
        <f>R5+Q5+F5</f>
        <v>263600</v>
      </c>
      <c r="T5" s="18">
        <f>R5/B5</f>
        <v>2.2000000000000002</v>
      </c>
      <c r="U5" s="19">
        <f>F5/S5</f>
        <v>0.99582701062215473</v>
      </c>
      <c r="V5" s="20"/>
      <c r="W5" s="18"/>
      <c r="X5" s="18"/>
      <c r="Y5" s="18"/>
      <c r="Z5" s="21"/>
    </row>
    <row r="6" spans="1:26" ht="60" customHeight="1" x14ac:dyDescent="0.25">
      <c r="A6" s="13" t="s">
        <v>28</v>
      </c>
      <c r="B6" s="14">
        <v>500</v>
      </c>
      <c r="C6" s="15">
        <v>0.35</v>
      </c>
      <c r="D6" s="16">
        <f>C6*B2</f>
        <v>175</v>
      </c>
      <c r="E6" s="14">
        <v>3</v>
      </c>
      <c r="F6" s="17">
        <f>B6*D6*E6</f>
        <v>262500</v>
      </c>
      <c r="G6" s="14">
        <v>2.2999999999999998</v>
      </c>
      <c r="H6" s="18">
        <f>G6*E6*B6</f>
        <v>3449.9999999999995</v>
      </c>
      <c r="I6" s="18">
        <f>H6+G6+F6</f>
        <v>265952.3</v>
      </c>
      <c r="J6" s="18">
        <f>E6*G6</f>
        <v>6.8999999999999995</v>
      </c>
      <c r="K6" s="19">
        <f>F6/I6</f>
        <v>0.98701910079363864</v>
      </c>
      <c r="L6" s="15">
        <v>0.04</v>
      </c>
      <c r="M6" s="18">
        <f>F6*L6</f>
        <v>10500</v>
      </c>
      <c r="N6" s="18">
        <f>F6+L6+M6</f>
        <v>273000.03999999998</v>
      </c>
      <c r="O6" s="18">
        <f>D6*L6</f>
        <v>7</v>
      </c>
      <c r="P6" s="19">
        <f>F6/N6</f>
        <v>0.96153832065372602</v>
      </c>
      <c r="Q6" s="14">
        <v>0</v>
      </c>
      <c r="R6" s="18">
        <v>2734</v>
      </c>
      <c r="S6" s="18">
        <f>R6+Q6+F6</f>
        <v>265234</v>
      </c>
      <c r="T6" s="18">
        <f>R6/B6</f>
        <v>5.468</v>
      </c>
      <c r="U6" s="19">
        <f>F6/S6</f>
        <v>0.98969212091964076</v>
      </c>
      <c r="V6" s="20"/>
      <c r="W6" s="18"/>
      <c r="X6" s="18"/>
      <c r="Y6" s="18"/>
      <c r="Z6" s="21"/>
    </row>
    <row r="7" spans="1:26" ht="48" customHeight="1" x14ac:dyDescent="0.25">
      <c r="A7" s="13" t="s">
        <v>24</v>
      </c>
      <c r="B7" s="14">
        <v>1500</v>
      </c>
      <c r="C7" s="15"/>
      <c r="D7" s="16">
        <v>160</v>
      </c>
      <c r="E7" s="14">
        <v>1</v>
      </c>
      <c r="F7" s="17">
        <f>D7*B7</f>
        <v>240000</v>
      </c>
      <c r="G7" s="20"/>
      <c r="H7" s="18"/>
      <c r="I7" s="18"/>
      <c r="J7" s="18"/>
      <c r="K7" s="21"/>
      <c r="L7" s="20"/>
      <c r="M7" s="18"/>
      <c r="N7" s="18"/>
      <c r="O7" s="18"/>
      <c r="P7" s="21"/>
      <c r="Q7" s="20"/>
      <c r="R7" s="18"/>
      <c r="S7" s="18"/>
      <c r="T7" s="18"/>
      <c r="U7" s="21"/>
      <c r="V7" s="14">
        <v>13000</v>
      </c>
      <c r="W7" s="18">
        <f>1367*B7/100</f>
        <v>20505</v>
      </c>
      <c r="X7" s="18">
        <f>W7+V7+F7</f>
        <v>273505</v>
      </c>
      <c r="Y7" s="18">
        <f>(V7+W7)/B7</f>
        <v>22.336666666666666</v>
      </c>
      <c r="Z7" s="19">
        <f>F7/X7</f>
        <v>0.87749766914681637</v>
      </c>
    </row>
    <row r="8" spans="1:26" ht="18.9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.9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8.9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</sheetData>
  <mergeCells count="5">
    <mergeCell ref="L2:P2"/>
    <mergeCell ref="G2:K2"/>
    <mergeCell ref="V2:Z2"/>
    <mergeCell ref="Q2:U2"/>
    <mergeCell ref="A1:F1"/>
  </mergeCells>
  <pageMargins left="0.75" right="0.75" top="1" bottom="1" header="0.5" footer="0.5"/>
  <pageSetup orientation="portrait"/>
  <headerFooter>
    <oddFooter>&amp;L&amp;"Helvetica,Regular"&amp;12&amp;K000000	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 des modalités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Roger Dean</cp:lastModifiedBy>
  <dcterms:created xsi:type="dcterms:W3CDTF">2016-07-21T09:03:56Z</dcterms:created>
  <dcterms:modified xsi:type="dcterms:W3CDTF">2016-08-02T10:27:10Z</dcterms:modified>
</cp:coreProperties>
</file>